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630" windowWidth="18885" windowHeight="11640"/>
  </bookViews>
  <sheets>
    <sheet name="Доходы" sheetId="2" r:id="rId1"/>
  </sheets>
  <definedNames>
    <definedName name="_xlnm.Print_Titles" localSheetId="0">Доходы!$2:$3</definedName>
  </definedNames>
  <calcPr calcId="114210" fullCalcOnLoad="1"/>
</workbook>
</file>

<file path=xl/calcChain.xml><?xml version="1.0" encoding="utf-8"?>
<calcChain xmlns="http://schemas.openxmlformats.org/spreadsheetml/2006/main">
  <c r="D21" i="2"/>
  <c r="M21"/>
  <c r="D20"/>
  <c r="M20"/>
  <c r="L5"/>
  <c r="F18"/>
  <c r="F19"/>
  <c r="F20"/>
  <c r="F21"/>
  <c r="F22"/>
  <c r="F5"/>
  <c r="M26"/>
  <c r="M25"/>
  <c r="M24"/>
  <c r="M22"/>
  <c r="M19"/>
  <c r="M16"/>
  <c r="M15"/>
  <c r="M14"/>
  <c r="M13"/>
  <c r="M12"/>
  <c r="M11"/>
  <c r="M9"/>
  <c r="M7"/>
  <c r="M6"/>
  <c r="M5"/>
  <c r="L26"/>
  <c r="L25"/>
  <c r="L24"/>
  <c r="L22"/>
  <c r="L21"/>
  <c r="L20"/>
  <c r="L19"/>
  <c r="L16"/>
  <c r="L15"/>
  <c r="L14"/>
  <c r="L13"/>
  <c r="L12"/>
  <c r="L11"/>
  <c r="L9"/>
  <c r="L7"/>
  <c r="L6"/>
  <c r="J26"/>
  <c r="J25"/>
  <c r="J24"/>
  <c r="J22"/>
  <c r="J20"/>
  <c r="J19"/>
  <c r="J16"/>
  <c r="J15"/>
  <c r="J14"/>
  <c r="J13"/>
  <c r="J12"/>
  <c r="J11"/>
  <c r="J9"/>
  <c r="J7"/>
  <c r="J6"/>
  <c r="J5"/>
  <c r="I26"/>
  <c r="I25"/>
  <c r="I24"/>
  <c r="I22"/>
  <c r="I21"/>
  <c r="I20"/>
  <c r="I19"/>
  <c r="I16"/>
  <c r="I15"/>
  <c r="I14"/>
  <c r="I13"/>
  <c r="I12"/>
  <c r="I11"/>
  <c r="I9"/>
  <c r="I7"/>
  <c r="I6"/>
  <c r="I5"/>
  <c r="K4"/>
  <c r="K18"/>
  <c r="H18"/>
  <c r="H17"/>
  <c r="H4"/>
  <c r="G26"/>
  <c r="G25"/>
  <c r="G24"/>
  <c r="G22"/>
  <c r="G20"/>
  <c r="G19"/>
  <c r="G16"/>
  <c r="G15"/>
  <c r="G13"/>
  <c r="G12"/>
  <c r="G11"/>
  <c r="G9"/>
  <c r="G7"/>
  <c r="G6"/>
  <c r="G5"/>
  <c r="F26"/>
  <c r="F25"/>
  <c r="F24"/>
  <c r="F16"/>
  <c r="F15"/>
  <c r="F13"/>
  <c r="F12"/>
  <c r="F11"/>
  <c r="F9"/>
  <c r="F7"/>
  <c r="F6"/>
  <c r="E18"/>
  <c r="E17"/>
  <c r="E4"/>
  <c r="D4"/>
  <c r="C18"/>
  <c r="C17"/>
  <c r="C4"/>
  <c r="D18"/>
  <c r="D17"/>
  <c r="G17"/>
  <c r="G21"/>
  <c r="J21"/>
  <c r="H27"/>
  <c r="E27"/>
  <c r="D27"/>
  <c r="J27"/>
  <c r="M18"/>
  <c r="L4"/>
  <c r="G27"/>
  <c r="F17"/>
  <c r="I17"/>
  <c r="C27"/>
  <c r="F27"/>
  <c r="F4"/>
  <c r="G4"/>
  <c r="I18"/>
  <c r="I4"/>
  <c r="J4"/>
  <c r="M4"/>
  <c r="K17"/>
  <c r="L18"/>
  <c r="J17"/>
  <c r="G18"/>
  <c r="J18"/>
  <c r="I27"/>
  <c r="M17"/>
  <c r="L17"/>
  <c r="K27"/>
  <c r="M27"/>
  <c r="L27"/>
</calcChain>
</file>

<file path=xl/sharedStrings.xml><?xml version="1.0" encoding="utf-8"?>
<sst xmlns="http://schemas.openxmlformats.org/spreadsheetml/2006/main" count="65" uniqueCount="65">
  <si>
    <t xml:space="preserve"> 000 2020400000 0000 151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</si>
  <si>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</si>
  <si>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</si>
  <si>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</si>
  <si>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000 1010200000 0000 110</t>
  </si>
  <si>
    <t xml:space="preserve"> 000 1030200000 0000 110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</si>
  <si>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</si>
  <si>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</si>
  <si>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ИТОГО ДОХОДОВ:</t>
  </si>
  <si>
    <t>в 3,4 раза</t>
  </si>
  <si>
    <t>ВОЗВРАТ СУБСИДИЙ,СУБВЕНЦИЙ И ИНЫХ МЕЖБЮДЖЕТНЫХ ТРАНСФЕРТОВ , ИМЕЮЩИХ ЦЕЛЕВОЕ НАЗНАЧЕНИЕ , ПРОШЛЫХ ЛЕТ ИЗ БЮДЖЕТОВ ПОСЕЛЕНИЙ</t>
  </si>
  <si>
    <t>1</t>
  </si>
  <si>
    <t>2</t>
  </si>
  <si>
    <t>3</t>
  </si>
  <si>
    <t>4</t>
  </si>
  <si>
    <t>5</t>
  </si>
  <si>
    <t>6</t>
  </si>
  <si>
    <t xml:space="preserve">  НАЛОГОВЫЕ И НЕНАЛОГОВЫЕ ДОХОДЫ</t>
  </si>
  <si>
    <t xml:space="preserve"> 000 1000000000 0000 000</t>
  </si>
  <si>
    <t xml:space="preserve">  НАЛОГИ НА СОВОКУПНЫЙ ДОХОД</t>
  </si>
  <si>
    <t xml:space="preserve"> 000 1050000000 0000 000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</si>
  <si>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</si>
  <si>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</si>
  <si>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</si>
  <si>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</si>
  <si>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</si>
  <si>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</si>
  <si>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</si>
  <si>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</si>
  <si>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</si>
  <si>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</si>
  <si>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</si>
  <si>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</si>
  <si>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</si>
  <si>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</si>
  <si>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</si>
  <si>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</si>
  <si>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</si>
  <si>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</si>
  <si>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</si>
  <si>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</si>
  <si>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</si>
  <si>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</si>
  <si>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000 2020100000 0000 151</t>
  </si>
  <si>
    <t xml:space="preserve"> 000 2020200000 0000 151</t>
  </si>
  <si>
    <t xml:space="preserve"> 000 2020300000 0000 151</t>
  </si>
  <si>
    <t>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</si>
  <si>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</si>
  <si>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</si>
  <si>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>ИНЫЕ МЕЖБЮДЖЕТНЫЕ ТРАНСФЕРТЫ</t>
  </si>
  <si>
    <t>Код доходов</t>
  </si>
  <si>
    <t xml:space="preserve">Наименование </t>
  </si>
  <si>
    <t>в 3,5 раза</t>
  </si>
  <si>
    <t>2020 год к исполнению за 2018                (гр5/гр3)</t>
  </si>
  <si>
    <t>2020 год  к ожидаемому исполнению за 2019 год (гр5/гр4)</t>
  </si>
  <si>
    <t>2021 год к  исполнению за 2018 год (гр8/гр3)</t>
  </si>
  <si>
    <t>2021 год к ожидаемому исполнению за 2019 год (гр8/гр4)</t>
  </si>
  <si>
    <t>2022 год к  исполнению за 2018 год (гр11/гр3)</t>
  </si>
  <si>
    <t>2022 год к ожидаемому исполнению за 2019 год (гр11/гр4)</t>
  </si>
  <si>
    <t>Исполнено за 2018 год (тыс.руб.)</t>
  </si>
  <si>
    <t>Ожидаемое исполнение за 2019 год (тыс.руб.)</t>
  </si>
  <si>
    <t>Проект на            2020 год (тыс. руб.)</t>
  </si>
  <si>
    <t>Проект на  2021 год (тыс.руб.)</t>
  </si>
  <si>
    <t>Проект на           2022 год (тыс. руб.)</t>
  </si>
  <si>
    <t>Доходы Пучежского муниципального района по видам доходов на 2020 год и на плановый период 2021-2022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</si>
</sst>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"/>
    <numFmt numFmtId="166" formatCode="0.0%"/>
  </numFmts>
  <fonts count="22"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b/>
      <sz val="12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9" fontId="11" fillId="0" borderId="8">
      <alignment horizontal="center" wrapText="1"/>
    </xf>
    <xf numFmtId="49" fontId="11" fillId="0" borderId="9">
      <alignment horizontal="center"/>
    </xf>
    <xf numFmtId="49" fontId="11" fillId="0" borderId="10">
      <alignment horizontal="center" wrapText="1"/>
    </xf>
    <xf numFmtId="49" fontId="11" fillId="0" borderId="11"/>
    <xf numFmtId="4" fontId="11" fillId="0" borderId="12">
      <alignment horizontal="right"/>
    </xf>
    <xf numFmtId="49" fontId="12" fillId="0" borderId="0"/>
    <xf numFmtId="0" fontId="11" fillId="0" borderId="0"/>
    <xf numFmtId="0" fontId="11" fillId="0" borderId="13">
      <alignment horizontal="left" wrapText="1"/>
    </xf>
    <xf numFmtId="0" fontId="12" fillId="0" borderId="14">
      <alignment horizontal="left" wrapText="1"/>
    </xf>
    <xf numFmtId="0" fontId="11" fillId="0" borderId="11"/>
    <xf numFmtId="0" fontId="11" fillId="0" borderId="0">
      <alignment horizontal="center"/>
    </xf>
    <xf numFmtId="0" fontId="10" fillId="0" borderId="11"/>
    <xf numFmtId="49" fontId="11" fillId="0" borderId="15">
      <alignment horizontal="center"/>
    </xf>
    <xf numFmtId="4" fontId="11" fillId="0" borderId="14">
      <alignment horizontal="right"/>
    </xf>
    <xf numFmtId="0" fontId="12" fillId="0" borderId="0">
      <alignment horizontal="center"/>
    </xf>
    <xf numFmtId="0" fontId="12" fillId="0" borderId="11"/>
    <xf numFmtId="0" fontId="11" fillId="0" borderId="16">
      <alignment horizontal="left" wrapText="1"/>
    </xf>
    <xf numFmtId="0" fontId="11" fillId="0" borderId="17">
      <alignment horizontal="left" wrapText="1"/>
    </xf>
    <xf numFmtId="0" fontId="11" fillId="0" borderId="16">
      <alignment horizontal="left" wrapText="1" indent="1"/>
    </xf>
    <xf numFmtId="0" fontId="11" fillId="0" borderId="17">
      <alignment horizontal="left" wrapText="1" indent="2"/>
    </xf>
    <xf numFmtId="0" fontId="10" fillId="2" borderId="18"/>
    <xf numFmtId="0" fontId="11" fillId="0" borderId="19">
      <alignment horizontal="left" wrapText="1" indent="2"/>
    </xf>
    <xf numFmtId="0" fontId="11" fillId="0" borderId="0">
      <alignment horizontal="center" wrapText="1"/>
    </xf>
    <xf numFmtId="49" fontId="11" fillId="0" borderId="11">
      <alignment horizontal="left"/>
    </xf>
    <xf numFmtId="49" fontId="11" fillId="0" borderId="20">
      <alignment horizontal="center" wrapText="1"/>
    </xf>
    <xf numFmtId="49" fontId="11" fillId="0" borderId="20">
      <alignment horizontal="center" shrinkToFit="1"/>
    </xf>
    <xf numFmtId="49" fontId="11" fillId="0" borderId="8">
      <alignment horizontal="center" shrinkToFit="1"/>
    </xf>
    <xf numFmtId="49" fontId="11" fillId="0" borderId="0"/>
    <xf numFmtId="0" fontId="11" fillId="0" borderId="19">
      <alignment horizontal="left" wrapText="1"/>
    </xf>
    <xf numFmtId="0" fontId="11" fillId="0" borderId="21">
      <alignment horizontal="left" wrapText="1"/>
    </xf>
    <xf numFmtId="0" fontId="11" fillId="0" borderId="19">
      <alignment horizontal="left" wrapText="1" indent="1"/>
    </xf>
    <xf numFmtId="0" fontId="11" fillId="0" borderId="21">
      <alignment horizontal="left" wrapText="1" indent="2"/>
    </xf>
    <xf numFmtId="0" fontId="10" fillId="0" borderId="22"/>
    <xf numFmtId="0" fontId="10" fillId="0" borderId="23"/>
    <xf numFmtId="0" fontId="12" fillId="0" borderId="24">
      <alignment horizontal="center" vertical="center" textRotation="90" wrapText="1"/>
    </xf>
    <xf numFmtId="0" fontId="12" fillId="0" borderId="25">
      <alignment horizontal="center" vertical="center" textRotation="90" wrapText="1"/>
    </xf>
    <xf numFmtId="0" fontId="11" fillId="0" borderId="0">
      <alignment vertical="center"/>
    </xf>
    <xf numFmtId="0" fontId="12" fillId="0" borderId="0">
      <alignment horizontal="center" vertical="center" textRotation="90" wrapText="1"/>
    </xf>
    <xf numFmtId="0" fontId="12" fillId="0" borderId="26">
      <alignment horizontal="center" vertical="center" textRotation="90" wrapText="1"/>
    </xf>
    <xf numFmtId="0" fontId="12" fillId="0" borderId="0">
      <alignment horizontal="center" vertical="center" textRotation="90"/>
    </xf>
    <xf numFmtId="0" fontId="12" fillId="0" borderId="26">
      <alignment horizontal="center" vertical="center" textRotation="90"/>
    </xf>
    <xf numFmtId="0" fontId="12" fillId="0" borderId="9">
      <alignment horizontal="center" vertical="center" textRotation="90"/>
    </xf>
    <xf numFmtId="0" fontId="10" fillId="0" borderId="25"/>
    <xf numFmtId="0" fontId="13" fillId="0" borderId="11">
      <alignment wrapText="1"/>
    </xf>
    <xf numFmtId="0" fontId="13" fillId="0" borderId="9">
      <alignment wrapText="1"/>
    </xf>
    <xf numFmtId="0" fontId="13" fillId="0" borderId="25">
      <alignment wrapText="1"/>
    </xf>
    <xf numFmtId="0" fontId="11" fillId="0" borderId="9">
      <alignment horizontal="center" vertical="top" wrapText="1"/>
    </xf>
    <xf numFmtId="0" fontId="12" fillId="0" borderId="27"/>
    <xf numFmtId="49" fontId="14" fillId="0" borderId="28">
      <alignment horizontal="left" vertical="center" wrapText="1"/>
    </xf>
    <xf numFmtId="49" fontId="11" fillId="0" borderId="21">
      <alignment horizontal="left" vertical="center" wrapText="1" indent="2"/>
    </xf>
    <xf numFmtId="49" fontId="11" fillId="0" borderId="19">
      <alignment horizontal="left" vertical="center" wrapText="1" indent="3"/>
    </xf>
    <xf numFmtId="49" fontId="11" fillId="0" borderId="28">
      <alignment horizontal="left" vertical="center" wrapText="1" indent="3"/>
    </xf>
    <xf numFmtId="49" fontId="11" fillId="0" borderId="29">
      <alignment horizontal="left" vertical="center" wrapText="1" indent="3"/>
    </xf>
    <xf numFmtId="0" fontId="14" fillId="0" borderId="27">
      <alignment horizontal="left" vertical="center" wrapText="1"/>
    </xf>
    <xf numFmtId="49" fontId="11" fillId="0" borderId="25">
      <alignment horizontal="left" vertical="center" wrapText="1" indent="3"/>
    </xf>
    <xf numFmtId="49" fontId="11" fillId="0" borderId="0">
      <alignment horizontal="left" vertical="center" wrapText="1" indent="3"/>
    </xf>
    <xf numFmtId="49" fontId="11" fillId="0" borderId="11">
      <alignment horizontal="left" vertical="center" wrapText="1" indent="3"/>
    </xf>
    <xf numFmtId="49" fontId="14" fillId="0" borderId="27">
      <alignment horizontal="left" vertical="center" wrapText="1"/>
    </xf>
    <xf numFmtId="0" fontId="11" fillId="0" borderId="28">
      <alignment horizontal="left" vertical="center" wrapText="1"/>
    </xf>
    <xf numFmtId="0" fontId="11" fillId="0" borderId="29">
      <alignment horizontal="left" vertical="center" wrapText="1"/>
    </xf>
    <xf numFmtId="49" fontId="14" fillId="0" borderId="30">
      <alignment horizontal="left" vertical="center" wrapText="1"/>
    </xf>
    <xf numFmtId="49" fontId="11" fillId="0" borderId="31">
      <alignment horizontal="left" vertical="center" wrapText="1"/>
    </xf>
    <xf numFmtId="49" fontId="11" fillId="0" borderId="32">
      <alignment horizontal="left" vertical="center" wrapText="1"/>
    </xf>
    <xf numFmtId="49" fontId="12" fillId="0" borderId="33">
      <alignment horizontal="center"/>
    </xf>
    <xf numFmtId="49" fontId="12" fillId="0" borderId="34">
      <alignment horizontal="center" vertical="center" wrapText="1"/>
    </xf>
    <xf numFmtId="49" fontId="11" fillId="0" borderId="35">
      <alignment horizontal="center" vertical="center" wrapText="1"/>
    </xf>
    <xf numFmtId="49" fontId="11" fillId="0" borderId="20">
      <alignment horizontal="center" vertical="center" wrapText="1"/>
    </xf>
    <xf numFmtId="49" fontId="11" fillId="0" borderId="34">
      <alignment horizontal="center" vertical="center" wrapText="1"/>
    </xf>
    <xf numFmtId="49" fontId="11" fillId="0" borderId="25">
      <alignment horizontal="center" vertical="center" wrapText="1"/>
    </xf>
    <xf numFmtId="49" fontId="11" fillId="0" borderId="0">
      <alignment horizontal="center" vertical="center" wrapText="1"/>
    </xf>
    <xf numFmtId="49" fontId="11" fillId="0" borderId="11">
      <alignment horizontal="center" vertical="center" wrapText="1"/>
    </xf>
    <xf numFmtId="49" fontId="12" fillId="0" borderId="33">
      <alignment horizontal="center" vertical="center" wrapText="1"/>
    </xf>
    <xf numFmtId="49" fontId="11" fillId="0" borderId="36">
      <alignment horizontal="center" vertical="center" wrapText="1"/>
    </xf>
    <xf numFmtId="0" fontId="10" fillId="0" borderId="37"/>
    <xf numFmtId="0" fontId="11" fillId="0" borderId="33">
      <alignment horizontal="center" vertical="center"/>
    </xf>
    <xf numFmtId="0" fontId="11" fillId="0" borderId="35">
      <alignment horizontal="center" vertical="center"/>
    </xf>
    <xf numFmtId="0" fontId="11" fillId="0" borderId="20">
      <alignment horizontal="center" vertical="center"/>
    </xf>
    <xf numFmtId="0" fontId="11" fillId="0" borderId="34">
      <alignment horizontal="center" vertical="center"/>
    </xf>
    <xf numFmtId="49" fontId="11" fillId="0" borderId="12">
      <alignment horizontal="center" vertical="center"/>
    </xf>
    <xf numFmtId="49" fontId="11" fillId="0" borderId="22">
      <alignment horizontal="center" vertical="center"/>
    </xf>
    <xf numFmtId="49" fontId="11" fillId="0" borderId="8">
      <alignment horizontal="center" vertical="center"/>
    </xf>
    <xf numFmtId="49" fontId="11" fillId="0" borderId="9">
      <alignment horizontal="center" vertical="center"/>
    </xf>
    <xf numFmtId="49" fontId="11" fillId="0" borderId="11">
      <alignment horizontal="center"/>
    </xf>
    <xf numFmtId="0" fontId="11" fillId="0" borderId="25">
      <alignment horizontal="center"/>
    </xf>
    <xf numFmtId="49" fontId="11" fillId="0" borderId="11"/>
    <xf numFmtId="0" fontId="11" fillId="0" borderId="9">
      <alignment horizontal="center" vertical="top"/>
    </xf>
    <xf numFmtId="49" fontId="11" fillId="0" borderId="9">
      <alignment horizontal="center" vertical="top" wrapText="1"/>
    </xf>
    <xf numFmtId="0" fontId="11" fillId="0" borderId="22"/>
    <xf numFmtId="4" fontId="11" fillId="0" borderId="25">
      <alignment horizontal="right"/>
    </xf>
    <xf numFmtId="4" fontId="11" fillId="0" borderId="0">
      <alignment horizontal="right" shrinkToFit="1"/>
    </xf>
    <xf numFmtId="4" fontId="11" fillId="0" borderId="11">
      <alignment horizontal="right"/>
    </xf>
    <xf numFmtId="4" fontId="11" fillId="0" borderId="38">
      <alignment horizontal="right"/>
    </xf>
    <xf numFmtId="0" fontId="15" fillId="0" borderId="11"/>
    <xf numFmtId="0" fontId="15" fillId="0" borderId="25"/>
    <xf numFmtId="0" fontId="11" fillId="0" borderId="9">
      <alignment horizontal="center" vertical="top" wrapText="1"/>
    </xf>
    <xf numFmtId="0" fontId="11" fillId="0" borderId="11">
      <alignment horizontal="center"/>
    </xf>
    <xf numFmtId="49" fontId="11" fillId="0" borderId="25">
      <alignment horizontal="center"/>
    </xf>
    <xf numFmtId="49" fontId="11" fillId="0" borderId="0">
      <alignment horizontal="left"/>
    </xf>
    <xf numFmtId="4" fontId="11" fillId="0" borderId="22">
      <alignment horizontal="right"/>
    </xf>
    <xf numFmtId="0" fontId="11" fillId="0" borderId="9">
      <alignment horizontal="center" vertical="top"/>
    </xf>
    <xf numFmtId="4" fontId="11" fillId="0" borderId="23">
      <alignment horizontal="right"/>
    </xf>
    <xf numFmtId="0" fontId="11" fillId="0" borderId="23"/>
    <xf numFmtId="4" fontId="11" fillId="0" borderId="39">
      <alignment horizontal="right"/>
    </xf>
    <xf numFmtId="0" fontId="16" fillId="0" borderId="40"/>
    <xf numFmtId="0" fontId="10" fillId="2" borderId="0"/>
    <xf numFmtId="0" fontId="12" fillId="0" borderId="0"/>
    <xf numFmtId="0" fontId="17" fillId="0" borderId="0"/>
    <xf numFmtId="0" fontId="11" fillId="0" borderId="0">
      <alignment horizontal="left"/>
    </xf>
    <xf numFmtId="0" fontId="11" fillId="0" borderId="0"/>
    <xf numFmtId="0" fontId="16" fillId="0" borderId="0"/>
    <xf numFmtId="0" fontId="10" fillId="0" borderId="0"/>
    <xf numFmtId="0" fontId="10" fillId="2" borderId="11"/>
    <xf numFmtId="49" fontId="11" fillId="0" borderId="9">
      <alignment horizontal="center" vertical="center" wrapText="1"/>
    </xf>
    <xf numFmtId="49" fontId="11" fillId="0" borderId="9">
      <alignment horizontal="center" vertical="center" wrapText="1"/>
    </xf>
    <xf numFmtId="0" fontId="10" fillId="2" borderId="41"/>
    <xf numFmtId="0" fontId="11" fillId="0" borderId="15">
      <alignment horizontal="left" wrapText="1"/>
    </xf>
    <xf numFmtId="0" fontId="11" fillId="0" borderId="23">
      <alignment horizontal="left" wrapText="1" indent="1"/>
    </xf>
    <xf numFmtId="0" fontId="11" fillId="0" borderId="13">
      <alignment horizontal="left" wrapText="1" indent="2"/>
    </xf>
    <xf numFmtId="0" fontId="10" fillId="2" borderId="25"/>
    <xf numFmtId="0" fontId="18" fillId="0" borderId="0">
      <alignment horizontal="center" wrapText="1"/>
    </xf>
    <xf numFmtId="0" fontId="19" fillId="0" borderId="0">
      <alignment horizontal="center" vertical="top"/>
    </xf>
    <xf numFmtId="0" fontId="11" fillId="0" borderId="11">
      <alignment wrapText="1"/>
    </xf>
    <xf numFmtId="0" fontId="11" fillId="0" borderId="41">
      <alignment wrapText="1"/>
    </xf>
    <xf numFmtId="0" fontId="11" fillId="0" borderId="25">
      <alignment horizontal="left"/>
    </xf>
    <xf numFmtId="0" fontId="10" fillId="2" borderId="42"/>
    <xf numFmtId="49" fontId="11" fillId="0" borderId="33">
      <alignment horizontal="center" wrapText="1"/>
    </xf>
    <xf numFmtId="49" fontId="11" fillId="0" borderId="35">
      <alignment horizontal="center" wrapText="1"/>
    </xf>
    <xf numFmtId="49" fontId="11" fillId="0" borderId="20">
      <alignment horizontal="center"/>
    </xf>
    <xf numFmtId="0" fontId="10" fillId="2" borderId="43"/>
    <xf numFmtId="0" fontId="11" fillId="0" borderId="37"/>
    <xf numFmtId="0" fontId="11" fillId="0" borderId="0">
      <alignment horizontal="center"/>
    </xf>
    <xf numFmtId="49" fontId="11" fillId="0" borderId="25"/>
    <xf numFmtId="49" fontId="11" fillId="0" borderId="0"/>
    <xf numFmtId="49" fontId="11" fillId="0" borderId="12">
      <alignment horizontal="center"/>
    </xf>
    <xf numFmtId="49" fontId="11" fillId="0" borderId="22">
      <alignment horizontal="center"/>
    </xf>
    <xf numFmtId="49" fontId="11" fillId="0" borderId="8">
      <alignment horizontal="center"/>
    </xf>
    <xf numFmtId="49" fontId="11" fillId="0" borderId="9">
      <alignment horizontal="center" vertical="center" wrapText="1"/>
    </xf>
    <xf numFmtId="0" fontId="11" fillId="0" borderId="9">
      <alignment horizontal="center" vertical="center" wrapText="1"/>
    </xf>
    <xf numFmtId="49" fontId="11" fillId="0" borderId="38">
      <alignment horizontal="center" vertical="center" wrapText="1"/>
    </xf>
    <xf numFmtId="0" fontId="10" fillId="2" borderId="44"/>
    <xf numFmtId="4" fontId="11" fillId="0" borderId="9">
      <alignment horizontal="right"/>
    </xf>
    <xf numFmtId="4" fontId="11" fillId="0" borderId="8">
      <alignment horizontal="right"/>
    </xf>
    <xf numFmtId="0" fontId="11" fillId="3" borderId="37"/>
    <xf numFmtId="0" fontId="11" fillId="3" borderId="0"/>
    <xf numFmtId="0" fontId="12" fillId="0" borderId="0">
      <alignment horizontal="center"/>
    </xf>
    <xf numFmtId="49" fontId="20" fillId="0" borderId="0">
      <alignment horizontal="right"/>
    </xf>
    <xf numFmtId="0" fontId="11" fillId="0" borderId="0">
      <alignment horizontal="right"/>
    </xf>
    <xf numFmtId="0" fontId="21" fillId="0" borderId="0"/>
    <xf numFmtId="0" fontId="11" fillId="0" borderId="26">
      <alignment horizontal="center"/>
    </xf>
    <xf numFmtId="49" fontId="20" fillId="0" borderId="45">
      <alignment horizontal="right"/>
    </xf>
    <xf numFmtId="0" fontId="11" fillId="0" borderId="45">
      <alignment horizontal="right"/>
    </xf>
    <xf numFmtId="0" fontId="16" fillId="0" borderId="46"/>
    <xf numFmtId="0" fontId="21" fillId="0" borderId="11"/>
    <xf numFmtId="0" fontId="11" fillId="0" borderId="38">
      <alignment horizontal="center"/>
    </xf>
    <xf numFmtId="49" fontId="10" fillId="0" borderId="47">
      <alignment horizontal="center"/>
    </xf>
    <xf numFmtId="164" fontId="11" fillId="0" borderId="48">
      <alignment horizontal="center"/>
    </xf>
    <xf numFmtId="0" fontId="11" fillId="0" borderId="49">
      <alignment horizontal="center"/>
    </xf>
    <xf numFmtId="49" fontId="11" fillId="0" borderId="50">
      <alignment horizontal="center"/>
    </xf>
    <xf numFmtId="49" fontId="11" fillId="0" borderId="48">
      <alignment horizontal="center"/>
    </xf>
    <xf numFmtId="0" fontId="11" fillId="0" borderId="48">
      <alignment horizontal="center"/>
    </xf>
    <xf numFmtId="49" fontId="11" fillId="0" borderId="51">
      <alignment horizontal="center"/>
    </xf>
    <xf numFmtId="0" fontId="16" fillId="0" borderId="52"/>
    <xf numFmtId="0" fontId="10" fillId="0" borderId="53"/>
    <xf numFmtId="0" fontId="10" fillId="0" borderId="40"/>
    <xf numFmtId="49" fontId="10" fillId="0" borderId="0">
      <alignment horizontal="center"/>
    </xf>
    <xf numFmtId="164" fontId="11" fillId="0" borderId="0">
      <alignment horizontal="center"/>
    </xf>
    <xf numFmtId="49" fontId="11" fillId="0" borderId="0">
      <alignment horizontal="center"/>
    </xf>
    <xf numFmtId="0" fontId="11" fillId="0" borderId="46">
      <alignment horizontal="center"/>
    </xf>
    <xf numFmtId="0" fontId="21" fillId="0" borderId="54"/>
    <xf numFmtId="49" fontId="11" fillId="0" borderId="0">
      <alignment horizontal="right"/>
    </xf>
    <xf numFmtId="4" fontId="11" fillId="0" borderId="15">
      <alignment horizontal="right"/>
    </xf>
    <xf numFmtId="49" fontId="11" fillId="0" borderId="23">
      <alignment horizontal="center"/>
    </xf>
    <xf numFmtId="4" fontId="11" fillId="0" borderId="13">
      <alignment horizontal="right"/>
    </xf>
    <xf numFmtId="0" fontId="11" fillId="0" borderId="0">
      <alignment horizontal="left" wrapText="1"/>
    </xf>
    <xf numFmtId="0" fontId="11" fillId="0" borderId="11">
      <alignment horizontal="left"/>
    </xf>
    <xf numFmtId="0" fontId="11" fillId="0" borderId="55">
      <alignment horizontal="left" wrapText="1"/>
    </xf>
    <xf numFmtId="0" fontId="11" fillId="0" borderId="56">
      <alignment horizontal="left" wrapText="1" indent="1"/>
    </xf>
    <xf numFmtId="0" fontId="11" fillId="0" borderId="57"/>
    <xf numFmtId="0" fontId="12" fillId="0" borderId="58">
      <alignment horizontal="left" wrapText="1"/>
    </xf>
    <xf numFmtId="49" fontId="11" fillId="0" borderId="0">
      <alignment horizontal="center" wrapText="1"/>
    </xf>
    <xf numFmtId="49" fontId="11" fillId="0" borderId="34">
      <alignment horizontal="center" wrapText="1"/>
    </xf>
    <xf numFmtId="0" fontId="11" fillId="0" borderId="59">
      <alignment horizontal="center" wrapText="1"/>
    </xf>
    <xf numFmtId="0" fontId="10" fillId="2" borderId="37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9" fillId="0" borderId="3" xfId="118" applyFont="1" applyBorder="1" applyAlignment="1" applyProtection="1">
      <alignment horizontal="center" vertical="center" wrapText="1"/>
      <protection locked="0"/>
    </xf>
    <xf numFmtId="0" fontId="9" fillId="0" borderId="3" xfId="143" applyNumberFormat="1" applyFont="1" applyBorder="1" applyAlignment="1" applyProtection="1">
      <alignment horizontal="center" vertical="center" wrapText="1"/>
    </xf>
    <xf numFmtId="0" fontId="4" fillId="0" borderId="3" xfId="168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9" fillId="0" borderId="3" xfId="119" applyNumberFormat="1" applyFont="1" applyBorder="1" applyAlignment="1" applyProtection="1">
      <alignment horizontal="center" vertical="center" wrapText="1"/>
    </xf>
    <xf numFmtId="49" fontId="9" fillId="0" borderId="3" xfId="144" applyNumberFormat="1" applyFont="1" applyBorder="1" applyAlignment="1" applyProtection="1">
      <alignment horizontal="center" vertical="center" wrapText="1"/>
    </xf>
    <xf numFmtId="0" fontId="4" fillId="0" borderId="3" xfId="168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114" applyNumberFormat="1" applyFont="1" applyAlignment="1" applyProtection="1">
      <alignment vertical="center"/>
    </xf>
    <xf numFmtId="0" fontId="9" fillId="0" borderId="37" xfId="135" applyNumberFormat="1" applyFont="1" applyProtection="1"/>
    <xf numFmtId="0" fontId="9" fillId="0" borderId="0" xfId="114" applyNumberFormat="1" applyFont="1" applyBorder="1" applyAlignment="1" applyProtection="1">
      <alignment vertical="center"/>
    </xf>
    <xf numFmtId="0" fontId="9" fillId="0" borderId="0" xfId="114" applyNumberFormat="1" applyFont="1" applyBorder="1" applyProtection="1"/>
    <xf numFmtId="0" fontId="3" fillId="0" borderId="2" xfId="123" applyNumberFormat="1" applyFont="1" applyBorder="1" applyAlignment="1" applyProtection="1">
      <alignment vertical="center" wrapText="1"/>
    </xf>
    <xf numFmtId="0" fontId="5" fillId="0" borderId="13" xfId="123" applyNumberFormat="1" applyFont="1" applyAlignment="1" applyProtection="1">
      <alignment vertical="center" wrapText="1"/>
    </xf>
    <xf numFmtId="0" fontId="3" fillId="0" borderId="13" xfId="123" applyNumberFormat="1" applyFont="1" applyAlignment="1" applyProtection="1">
      <alignment vertical="center" wrapText="1"/>
    </xf>
    <xf numFmtId="0" fontId="7" fillId="0" borderId="13" xfId="123" applyNumberFormat="1" applyFont="1" applyAlignment="1" applyProtection="1">
      <alignment vertical="center" wrapText="1"/>
    </xf>
    <xf numFmtId="4" fontId="8" fillId="0" borderId="1" xfId="147" applyNumberFormat="1" applyFont="1" applyBorder="1" applyAlignment="1" applyProtection="1">
      <alignment horizontal="center" vertical="center"/>
    </xf>
    <xf numFmtId="166" fontId="8" fillId="0" borderId="6" xfId="189" applyNumberFormat="1" applyFont="1" applyBorder="1" applyAlignment="1" applyProtection="1">
      <alignment horizontal="center" vertical="center"/>
    </xf>
    <xf numFmtId="166" fontId="6" fillId="0" borderId="7" xfId="189" applyNumberFormat="1" applyFont="1" applyBorder="1" applyAlignment="1" applyProtection="1">
      <alignment horizontal="center" vertical="center"/>
    </xf>
    <xf numFmtId="166" fontId="8" fillId="0" borderId="1" xfId="189" applyNumberFormat="1" applyFont="1" applyBorder="1" applyAlignment="1" applyProtection="1">
      <alignment horizontal="center" vertical="center"/>
    </xf>
    <xf numFmtId="4" fontId="9" fillId="0" borderId="8" xfId="147" applyNumberFormat="1" applyFont="1" applyAlignment="1" applyProtection="1">
      <alignment horizontal="center" vertical="center"/>
    </xf>
    <xf numFmtId="166" fontId="9" fillId="0" borderId="6" xfId="189" applyNumberFormat="1" applyFont="1" applyBorder="1" applyAlignment="1" applyProtection="1">
      <alignment horizontal="center" vertical="center"/>
    </xf>
    <xf numFmtId="166" fontId="4" fillId="0" borderId="3" xfId="189" applyNumberFormat="1" applyFont="1" applyBorder="1" applyAlignment="1" applyProtection="1">
      <alignment horizontal="center" vertical="center"/>
    </xf>
    <xf numFmtId="166" fontId="9" fillId="0" borderId="1" xfId="189" applyNumberFormat="1" applyFont="1" applyBorder="1" applyAlignment="1" applyProtection="1">
      <alignment horizontal="center" vertical="center"/>
    </xf>
    <xf numFmtId="166" fontId="9" fillId="0" borderId="3" xfId="189" applyNumberFormat="1" applyFont="1" applyBorder="1" applyAlignment="1" applyProtection="1">
      <alignment horizontal="center" vertical="center"/>
    </xf>
    <xf numFmtId="4" fontId="8" fillId="0" borderId="8" xfId="147" applyNumberFormat="1" applyFont="1" applyAlignment="1" applyProtection="1">
      <alignment horizontal="center" vertical="center"/>
    </xf>
    <xf numFmtId="166" fontId="8" fillId="0" borderId="3" xfId="189" applyNumberFormat="1" applyFont="1" applyBorder="1" applyAlignment="1" applyProtection="1">
      <alignment horizontal="center" vertical="center"/>
    </xf>
    <xf numFmtId="0" fontId="9" fillId="3" borderId="37" xfId="148" applyNumberFormat="1" applyFont="1" applyAlignment="1" applyProtection="1">
      <alignment horizontal="center" vertical="center"/>
    </xf>
    <xf numFmtId="0" fontId="9" fillId="3" borderId="0" xfId="149" applyNumberFormat="1" applyFont="1" applyBorder="1" applyAlignment="1" applyProtection="1">
      <alignment horizontal="center" vertical="center"/>
    </xf>
    <xf numFmtId="4" fontId="8" fillId="3" borderId="3" xfId="149" applyNumberFormat="1" applyFont="1" applyBorder="1" applyAlignment="1" applyProtection="1">
      <alignment horizontal="center" vertical="center"/>
    </xf>
    <xf numFmtId="165" fontId="8" fillId="3" borderId="3" xfId="149" applyNumberFormat="1" applyFont="1" applyBorder="1" applyAlignment="1" applyProtection="1">
      <alignment horizontal="center" vertical="center"/>
    </xf>
    <xf numFmtId="49" fontId="3" fillId="0" borderId="1" xfId="141" applyNumberFormat="1" applyFont="1" applyBorder="1" applyAlignment="1" applyProtection="1">
      <alignment horizontal="center" vertical="center"/>
    </xf>
    <xf numFmtId="49" fontId="9" fillId="0" borderId="8" xfId="141" applyNumberFormat="1" applyFont="1" applyAlignment="1" applyProtection="1">
      <alignment horizontal="center" vertical="center"/>
    </xf>
    <xf numFmtId="49" fontId="3" fillId="0" borderId="8" xfId="141" applyNumberFormat="1" applyFont="1" applyAlignment="1" applyProtection="1">
      <alignment horizontal="center" vertical="center"/>
    </xf>
    <xf numFmtId="0" fontId="8" fillId="0" borderId="4" xfId="114" applyNumberFormat="1" applyFont="1" applyBorder="1" applyAlignment="1" applyProtection="1">
      <alignment horizontal="right" vertical="center"/>
    </xf>
    <xf numFmtId="0" fontId="8" fillId="0" borderId="5" xfId="114" applyNumberFormat="1" applyFont="1" applyBorder="1" applyAlignment="1" applyProtection="1">
      <alignment horizontal="right" vertical="center"/>
    </xf>
    <xf numFmtId="0" fontId="8" fillId="0" borderId="0" xfId="111" applyNumberFormat="1" applyFont="1" applyBorder="1" applyAlignment="1" applyProtection="1">
      <alignment horizontal="center" vertical="center" wrapText="1"/>
    </xf>
  </cellXfs>
  <cellStyles count="190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1" xfId="110"/>
    <cellStyle name="xl22" xfId="111"/>
    <cellStyle name="xl23" xfId="112"/>
    <cellStyle name="xl24" xfId="113"/>
    <cellStyle name="xl25" xfId="114"/>
    <cellStyle name="xl26" xfId="115"/>
    <cellStyle name="xl27" xfId="116"/>
    <cellStyle name="xl28" xfId="117"/>
    <cellStyle name="xl29" xfId="118"/>
    <cellStyle name="xl30" xfId="119"/>
    <cellStyle name="xl31" xfId="120"/>
    <cellStyle name="xl32" xfId="121"/>
    <cellStyle name="xl33" xfId="122"/>
    <cellStyle name="xl34" xfId="123"/>
    <cellStyle name="xl35" xfId="124"/>
    <cellStyle name="xl36" xfId="125"/>
    <cellStyle name="xl37" xfId="126"/>
    <cellStyle name="xl38" xfId="127"/>
    <cellStyle name="xl39" xfId="128"/>
    <cellStyle name="xl40" xfId="129"/>
    <cellStyle name="xl41" xfId="130"/>
    <cellStyle name="xl42" xfId="131"/>
    <cellStyle name="xl43" xfId="132"/>
    <cellStyle name="xl44" xfId="133"/>
    <cellStyle name="xl45" xfId="134"/>
    <cellStyle name="xl46" xfId="135"/>
    <cellStyle name="xl47" xfId="136"/>
    <cellStyle name="xl48" xfId="137"/>
    <cellStyle name="xl49" xfId="138"/>
    <cellStyle name="xl50" xfId="139"/>
    <cellStyle name="xl51" xfId="140"/>
    <cellStyle name="xl52" xfId="141"/>
    <cellStyle name="xl53" xfId="142"/>
    <cellStyle name="xl54" xfId="143"/>
    <cellStyle name="xl55" xfId="144"/>
    <cellStyle name="xl56" xfId="145"/>
    <cellStyle name="xl57" xfId="146"/>
    <cellStyle name="xl58" xfId="147"/>
    <cellStyle name="xl59" xfId="148"/>
    <cellStyle name="xl60" xfId="149"/>
    <cellStyle name="xl61" xfId="150"/>
    <cellStyle name="xl62" xfId="151"/>
    <cellStyle name="xl63" xfId="152"/>
    <cellStyle name="xl64" xfId="153"/>
    <cellStyle name="xl65" xfId="154"/>
    <cellStyle name="xl66" xfId="155"/>
    <cellStyle name="xl67" xfId="156"/>
    <cellStyle name="xl68" xfId="157"/>
    <cellStyle name="xl69" xfId="158"/>
    <cellStyle name="xl70" xfId="159"/>
    <cellStyle name="xl71" xfId="160"/>
    <cellStyle name="xl72" xfId="161"/>
    <cellStyle name="xl73" xfId="162"/>
    <cellStyle name="xl74" xfId="163"/>
    <cellStyle name="xl75" xfId="164"/>
    <cellStyle name="xl76" xfId="165"/>
    <cellStyle name="xl77" xfId="166"/>
    <cellStyle name="xl78" xfId="167"/>
    <cellStyle name="xl79" xfId="168"/>
    <cellStyle name="xl80" xfId="169"/>
    <cellStyle name="xl81" xfId="170"/>
    <cellStyle name="xl82" xfId="171"/>
    <cellStyle name="xl83" xfId="172"/>
    <cellStyle name="xl84" xfId="173"/>
    <cellStyle name="xl85" xfId="174"/>
    <cellStyle name="xl86" xfId="175"/>
    <cellStyle name="xl87" xfId="176"/>
    <cellStyle name="xl88" xfId="177"/>
    <cellStyle name="xl89" xfId="178"/>
    <cellStyle name="xl90" xfId="179"/>
    <cellStyle name="xl91" xfId="180"/>
    <cellStyle name="xl92" xfId="181"/>
    <cellStyle name="xl93" xfId="182"/>
    <cellStyle name="xl94" xfId="183"/>
    <cellStyle name="xl95" xfId="184"/>
    <cellStyle name="xl96" xfId="185"/>
    <cellStyle name="xl97" xfId="186"/>
    <cellStyle name="xl98" xfId="187"/>
    <cellStyle name="xl99" xfId="188"/>
    <cellStyle name="Обычный" xfId="0" builtinId="0"/>
    <cellStyle name="Процентный" xfId="189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Normal="100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RowHeight="15"/>
  <cols>
    <col min="1" max="1" width="45.5703125" style="5" customWidth="1"/>
    <col min="2" max="2" width="24" style="4" customWidth="1"/>
    <col min="3" max="13" width="12.140625" style="4" customWidth="1"/>
    <col min="14" max="16384" width="9.140625" style="4"/>
  </cols>
  <sheetData>
    <row r="1" spans="1:13" s="1" customFormat="1" ht="30.75" customHeight="1">
      <c r="A1" s="43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2" customFormat="1" ht="81" customHeight="1">
      <c r="A2" s="6" t="s">
        <v>51</v>
      </c>
      <c r="B2" s="6" t="s">
        <v>50</v>
      </c>
      <c r="C2" s="7" t="s">
        <v>59</v>
      </c>
      <c r="D2" s="7" t="s">
        <v>60</v>
      </c>
      <c r="E2" s="7" t="s">
        <v>61</v>
      </c>
      <c r="F2" s="7" t="s">
        <v>53</v>
      </c>
      <c r="G2" s="8" t="s">
        <v>54</v>
      </c>
      <c r="H2" s="9" t="s">
        <v>62</v>
      </c>
      <c r="I2" s="9" t="s">
        <v>55</v>
      </c>
      <c r="J2" s="9" t="s">
        <v>56</v>
      </c>
      <c r="K2" s="9" t="s">
        <v>63</v>
      </c>
      <c r="L2" s="9" t="s">
        <v>57</v>
      </c>
      <c r="M2" s="9" t="s">
        <v>58</v>
      </c>
    </row>
    <row r="3" spans="1:13" s="14" customFormat="1" ht="11.45" customHeight="1">
      <c r="A3" s="10" t="s">
        <v>11</v>
      </c>
      <c r="B3" s="10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2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</row>
    <row r="4" spans="1:13" s="3" customFormat="1" ht="15" customHeight="1">
      <c r="A4" s="19" t="s">
        <v>17</v>
      </c>
      <c r="B4" s="38" t="s">
        <v>18</v>
      </c>
      <c r="C4" s="23">
        <f>C5+C6+C7+C8+C9+C10+C11+C12+C13+C14+C15+C16</f>
        <v>48268.600000000013</v>
      </c>
      <c r="D4" s="23">
        <f>D5+D6+D7+D8+D9+D10+D11+D12+D13+D14+D15+D16</f>
        <v>50859.400000000009</v>
      </c>
      <c r="E4" s="23">
        <f>E5+E6+E7+E8+E9+E10+E11+E12+E13+E14+E15+E16</f>
        <v>72701.100000000006</v>
      </c>
      <c r="F4" s="24">
        <f>E4/C4</f>
        <v>1.5061779293370843</v>
      </c>
      <c r="G4" s="25">
        <f>E4/D4</f>
        <v>1.4294525692399045</v>
      </c>
      <c r="H4" s="23">
        <f>H5+H6+H7+H8+H9+H10+H11+H12+H13+H14+H15+H16</f>
        <v>53584.4</v>
      </c>
      <c r="I4" s="26">
        <f>H4/C4</f>
        <v>1.1101295666333804</v>
      </c>
      <c r="J4" s="26">
        <f>H4/D4</f>
        <v>1.0535790827261036</v>
      </c>
      <c r="K4" s="23">
        <f>K5+K6+K7+K8+K9+K10+K11+K12+K13+K14+K15+K16</f>
        <v>54279.200000000004</v>
      </c>
      <c r="L4" s="26">
        <f>K4/C4</f>
        <v>1.1245240176843743</v>
      </c>
      <c r="M4" s="26">
        <f>K4/D4</f>
        <v>1.067240274167607</v>
      </c>
    </row>
    <row r="5" spans="1:13" ht="15.75" customHeight="1">
      <c r="A5" s="20" t="s">
        <v>6</v>
      </c>
      <c r="B5" s="39" t="s">
        <v>4</v>
      </c>
      <c r="C5" s="27">
        <v>28420.400000000001</v>
      </c>
      <c r="D5" s="27">
        <v>28500</v>
      </c>
      <c r="E5" s="27">
        <v>29945</v>
      </c>
      <c r="F5" s="28">
        <f>E5/C5</f>
        <v>1.0536445651714965</v>
      </c>
      <c r="G5" s="29">
        <f>E5/D5</f>
        <v>1.0507017543859649</v>
      </c>
      <c r="H5" s="27">
        <v>30973.5</v>
      </c>
      <c r="I5" s="30">
        <f>H5/C5</f>
        <v>1.0898333591363949</v>
      </c>
      <c r="J5" s="30">
        <f>H5/D5</f>
        <v>1.0867894736842105</v>
      </c>
      <c r="K5" s="27">
        <v>31879.7</v>
      </c>
      <c r="L5" s="30">
        <f>K5/C5</f>
        <v>1.1217189061378445</v>
      </c>
      <c r="M5" s="30">
        <f>K5/D5</f>
        <v>1.1185859649122807</v>
      </c>
    </row>
    <row r="6" spans="1:13" ht="36.75" customHeight="1">
      <c r="A6" s="20" t="s">
        <v>7</v>
      </c>
      <c r="B6" s="39" t="s">
        <v>5</v>
      </c>
      <c r="C6" s="27">
        <v>6880.3</v>
      </c>
      <c r="D6" s="27">
        <v>7972.8</v>
      </c>
      <c r="E6" s="27">
        <v>6491.8</v>
      </c>
      <c r="F6" s="28">
        <f t="shared" ref="F6:F27" si="0">E6/C6</f>
        <v>0.94353443890528033</v>
      </c>
      <c r="G6" s="29">
        <f t="shared" ref="G6:G27" si="1">E6/D6</f>
        <v>0.81424342765402369</v>
      </c>
      <c r="H6" s="27">
        <v>6491.8</v>
      </c>
      <c r="I6" s="30">
        <f t="shared" ref="I6:I27" si="2">H6/C6</f>
        <v>0.94353443890528033</v>
      </c>
      <c r="J6" s="30">
        <f t="shared" ref="J6:J27" si="3">H6/D6</f>
        <v>0.81424342765402369</v>
      </c>
      <c r="K6" s="27">
        <v>6491.8</v>
      </c>
      <c r="L6" s="30">
        <f t="shared" ref="L6:L27" si="4">K6/C6</f>
        <v>0.94353443890528033</v>
      </c>
      <c r="M6" s="30">
        <f t="shared" ref="M6:M27" si="5">K6/D6</f>
        <v>0.81424342765402369</v>
      </c>
    </row>
    <row r="7" spans="1:13" ht="15" customHeight="1">
      <c r="A7" s="20" t="s">
        <v>19</v>
      </c>
      <c r="B7" s="39" t="s">
        <v>20</v>
      </c>
      <c r="C7" s="27">
        <v>3072.8</v>
      </c>
      <c r="D7" s="27">
        <v>3203.7</v>
      </c>
      <c r="E7" s="27">
        <v>2343</v>
      </c>
      <c r="F7" s="28">
        <f t="shared" si="0"/>
        <v>0.76249674563915637</v>
      </c>
      <c r="G7" s="29">
        <f t="shared" si="1"/>
        <v>0.73134188594437688</v>
      </c>
      <c r="H7" s="27">
        <v>1195.5</v>
      </c>
      <c r="I7" s="30">
        <f t="shared" si="2"/>
        <v>0.38905883884405101</v>
      </c>
      <c r="J7" s="30">
        <f t="shared" si="3"/>
        <v>0.37316228111246375</v>
      </c>
      <c r="K7" s="27">
        <v>971.6</v>
      </c>
      <c r="L7" s="30">
        <f t="shared" si="4"/>
        <v>0.31619369955740689</v>
      </c>
      <c r="M7" s="30">
        <f t="shared" si="5"/>
        <v>0.30327433904547868</v>
      </c>
    </row>
    <row r="8" spans="1:13" ht="15" customHeight="1">
      <c r="A8" s="20" t="s">
        <v>21</v>
      </c>
      <c r="B8" s="39" t="s">
        <v>22</v>
      </c>
      <c r="C8" s="27">
        <v>0</v>
      </c>
      <c r="D8" s="27">
        <v>0</v>
      </c>
      <c r="E8" s="27">
        <v>0</v>
      </c>
      <c r="F8" s="28">
        <v>0</v>
      </c>
      <c r="G8" s="29">
        <v>0</v>
      </c>
      <c r="H8" s="27">
        <v>0</v>
      </c>
      <c r="I8" s="30">
        <v>0</v>
      </c>
      <c r="J8" s="30">
        <v>0</v>
      </c>
      <c r="K8" s="27">
        <v>0</v>
      </c>
      <c r="L8" s="30">
        <v>0</v>
      </c>
      <c r="M8" s="30">
        <v>0</v>
      </c>
    </row>
    <row r="9" spans="1:13" ht="15" customHeight="1">
      <c r="A9" s="20" t="s">
        <v>23</v>
      </c>
      <c r="B9" s="39" t="s">
        <v>24</v>
      </c>
      <c r="C9" s="27">
        <v>1483.8</v>
      </c>
      <c r="D9" s="27">
        <v>1700</v>
      </c>
      <c r="E9" s="27">
        <v>1150</v>
      </c>
      <c r="F9" s="28">
        <f t="shared" si="0"/>
        <v>0.77503706699016039</v>
      </c>
      <c r="G9" s="29">
        <f t="shared" si="1"/>
        <v>0.67647058823529416</v>
      </c>
      <c r="H9" s="27">
        <v>1200</v>
      </c>
      <c r="I9" s="30">
        <f t="shared" si="2"/>
        <v>0.80873433077234136</v>
      </c>
      <c r="J9" s="30">
        <f t="shared" si="3"/>
        <v>0.70588235294117652</v>
      </c>
      <c r="K9" s="27">
        <v>1200</v>
      </c>
      <c r="L9" s="30">
        <f t="shared" si="4"/>
        <v>0.80873433077234136</v>
      </c>
      <c r="M9" s="30">
        <f t="shared" si="5"/>
        <v>0.70588235294117652</v>
      </c>
    </row>
    <row r="10" spans="1:13" ht="35.25" customHeight="1">
      <c r="A10" s="20" t="s">
        <v>25</v>
      </c>
      <c r="B10" s="39" t="s">
        <v>26</v>
      </c>
      <c r="C10" s="27">
        <v>0</v>
      </c>
      <c r="D10" s="27">
        <v>0</v>
      </c>
      <c r="E10" s="27">
        <v>0</v>
      </c>
      <c r="F10" s="28">
        <v>0</v>
      </c>
      <c r="G10" s="29">
        <v>0</v>
      </c>
      <c r="H10" s="27">
        <v>0</v>
      </c>
      <c r="I10" s="30">
        <v>0</v>
      </c>
      <c r="J10" s="30">
        <v>0</v>
      </c>
      <c r="K10" s="27">
        <v>0</v>
      </c>
      <c r="L10" s="30">
        <v>0</v>
      </c>
      <c r="M10" s="30">
        <v>0</v>
      </c>
    </row>
    <row r="11" spans="1:13" ht="46.5" customHeight="1">
      <c r="A11" s="20" t="s">
        <v>27</v>
      </c>
      <c r="B11" s="39" t="s">
        <v>28</v>
      </c>
      <c r="C11" s="27">
        <v>1015.9</v>
      </c>
      <c r="D11" s="27">
        <v>1188.9000000000001</v>
      </c>
      <c r="E11" s="27">
        <v>975.9</v>
      </c>
      <c r="F11" s="28">
        <f t="shared" si="0"/>
        <v>0.96062604587065659</v>
      </c>
      <c r="G11" s="31">
        <f t="shared" si="1"/>
        <v>0.82084279586172082</v>
      </c>
      <c r="H11" s="27">
        <v>985.8</v>
      </c>
      <c r="I11" s="30">
        <f t="shared" si="2"/>
        <v>0.97037109951766909</v>
      </c>
      <c r="J11" s="30">
        <f t="shared" si="3"/>
        <v>0.82916982084279578</v>
      </c>
      <c r="K11" s="27">
        <v>995.8</v>
      </c>
      <c r="L11" s="30">
        <f t="shared" si="4"/>
        <v>0.98021458805000494</v>
      </c>
      <c r="M11" s="30">
        <f t="shared" si="5"/>
        <v>0.83758095718731596</v>
      </c>
    </row>
    <row r="12" spans="1:13" ht="24" customHeight="1">
      <c r="A12" s="20" t="s">
        <v>29</v>
      </c>
      <c r="B12" s="39" t="s">
        <v>30</v>
      </c>
      <c r="C12" s="27">
        <v>151.9</v>
      </c>
      <c r="D12" s="27">
        <v>87.8</v>
      </c>
      <c r="E12" s="27">
        <v>35.6</v>
      </c>
      <c r="F12" s="28">
        <f t="shared" si="0"/>
        <v>0.23436471362738645</v>
      </c>
      <c r="G12" s="31">
        <f t="shared" si="1"/>
        <v>0.40546697038724377</v>
      </c>
      <c r="H12" s="27">
        <v>36.9</v>
      </c>
      <c r="I12" s="30">
        <f t="shared" si="2"/>
        <v>0.24292297564186963</v>
      </c>
      <c r="J12" s="30">
        <f t="shared" si="3"/>
        <v>0.42027334851936221</v>
      </c>
      <c r="K12" s="27">
        <v>38.299999999999997</v>
      </c>
      <c r="L12" s="30">
        <f t="shared" si="4"/>
        <v>0.25213956550362077</v>
      </c>
      <c r="M12" s="30">
        <f t="shared" si="5"/>
        <v>0.43621867881548976</v>
      </c>
    </row>
    <row r="13" spans="1:13" ht="35.25" customHeight="1">
      <c r="A13" s="20" t="s">
        <v>31</v>
      </c>
      <c r="B13" s="39" t="s">
        <v>32</v>
      </c>
      <c r="C13" s="27">
        <v>5996</v>
      </c>
      <c r="D13" s="27">
        <v>6100</v>
      </c>
      <c r="E13" s="27">
        <v>11749.7</v>
      </c>
      <c r="F13" s="28">
        <f t="shared" si="0"/>
        <v>1.9595897264843229</v>
      </c>
      <c r="G13" s="31">
        <f t="shared" si="1"/>
        <v>1.9261803278688525</v>
      </c>
      <c r="H13" s="27">
        <v>11750.3</v>
      </c>
      <c r="I13" s="30">
        <f t="shared" si="2"/>
        <v>1.9596897931954635</v>
      </c>
      <c r="J13" s="30">
        <f t="shared" si="3"/>
        <v>1.9262786885245899</v>
      </c>
      <c r="K13" s="27">
        <v>11750.9</v>
      </c>
      <c r="L13" s="30">
        <f t="shared" si="4"/>
        <v>1.9597898599066044</v>
      </c>
      <c r="M13" s="30">
        <f t="shared" si="5"/>
        <v>1.9263770491803278</v>
      </c>
    </row>
    <row r="14" spans="1:13" ht="24" customHeight="1">
      <c r="A14" s="20" t="s">
        <v>33</v>
      </c>
      <c r="B14" s="39" t="s">
        <v>34</v>
      </c>
      <c r="C14" s="27">
        <v>514.4</v>
      </c>
      <c r="D14" s="27">
        <v>1282.9000000000001</v>
      </c>
      <c r="E14" s="27">
        <v>19770</v>
      </c>
      <c r="F14" s="28" t="s">
        <v>9</v>
      </c>
      <c r="G14" s="31" t="s">
        <v>52</v>
      </c>
      <c r="H14" s="27">
        <v>710</v>
      </c>
      <c r="I14" s="30">
        <f t="shared" si="2"/>
        <v>1.3802488335925351</v>
      </c>
      <c r="J14" s="30">
        <f t="shared" si="3"/>
        <v>0.55343362693896636</v>
      </c>
      <c r="K14" s="27">
        <v>710</v>
      </c>
      <c r="L14" s="30">
        <f t="shared" si="4"/>
        <v>1.3802488335925351</v>
      </c>
      <c r="M14" s="30">
        <f t="shared" si="5"/>
        <v>0.55343362693896636</v>
      </c>
    </row>
    <row r="15" spans="1:13" ht="15" customHeight="1">
      <c r="A15" s="20" t="s">
        <v>35</v>
      </c>
      <c r="B15" s="39" t="s">
        <v>36</v>
      </c>
      <c r="C15" s="27">
        <v>540.70000000000005</v>
      </c>
      <c r="D15" s="27">
        <v>784</v>
      </c>
      <c r="E15" s="27">
        <v>240.1</v>
      </c>
      <c r="F15" s="28">
        <f t="shared" si="0"/>
        <v>0.44405400406879963</v>
      </c>
      <c r="G15" s="31">
        <f t="shared" si="1"/>
        <v>0.30624999999999997</v>
      </c>
      <c r="H15" s="27">
        <v>240.6</v>
      </c>
      <c r="I15" s="30">
        <f t="shared" si="2"/>
        <v>0.44497873127427406</v>
      </c>
      <c r="J15" s="30">
        <f t="shared" si="3"/>
        <v>0.3068877551020408</v>
      </c>
      <c r="K15" s="27">
        <v>241.1</v>
      </c>
      <c r="L15" s="30">
        <f t="shared" si="4"/>
        <v>0.44590345847974844</v>
      </c>
      <c r="M15" s="30">
        <f t="shared" si="5"/>
        <v>0.30752551020408164</v>
      </c>
    </row>
    <row r="16" spans="1:13" ht="15" customHeight="1">
      <c r="A16" s="20" t="s">
        <v>37</v>
      </c>
      <c r="B16" s="39" t="s">
        <v>38</v>
      </c>
      <c r="C16" s="27">
        <v>192.4</v>
      </c>
      <c r="D16" s="27">
        <v>39.299999999999997</v>
      </c>
      <c r="E16" s="27">
        <v>0</v>
      </c>
      <c r="F16" s="28">
        <f t="shared" si="0"/>
        <v>0</v>
      </c>
      <c r="G16" s="31">
        <f t="shared" si="1"/>
        <v>0</v>
      </c>
      <c r="H16" s="27">
        <v>0</v>
      </c>
      <c r="I16" s="30">
        <f t="shared" si="2"/>
        <v>0</v>
      </c>
      <c r="J16" s="30">
        <f t="shared" si="3"/>
        <v>0</v>
      </c>
      <c r="K16" s="27">
        <v>0</v>
      </c>
      <c r="L16" s="30">
        <f t="shared" si="4"/>
        <v>0</v>
      </c>
      <c r="M16" s="30">
        <f t="shared" si="5"/>
        <v>0</v>
      </c>
    </row>
    <row r="17" spans="1:13" s="3" customFormat="1" ht="15" customHeight="1">
      <c r="A17" s="21" t="s">
        <v>39</v>
      </c>
      <c r="B17" s="40" t="s">
        <v>40</v>
      </c>
      <c r="C17" s="32">
        <f>C18+C23+C24</f>
        <v>200624</v>
      </c>
      <c r="D17" s="32">
        <f>D18+D23+D24</f>
        <v>187775.1</v>
      </c>
      <c r="E17" s="32">
        <f>E18+E23+E24</f>
        <v>169458.00000000003</v>
      </c>
      <c r="F17" s="24">
        <f t="shared" si="0"/>
        <v>0.84465467740649192</v>
      </c>
      <c r="G17" s="33">
        <f t="shared" si="1"/>
        <v>0.90245192253925055</v>
      </c>
      <c r="H17" s="32">
        <f>H18+H23+H24</f>
        <v>133231.69999999998</v>
      </c>
      <c r="I17" s="26">
        <f t="shared" si="2"/>
        <v>0.66408654996411187</v>
      </c>
      <c r="J17" s="26">
        <f t="shared" si="3"/>
        <v>0.70952804711593809</v>
      </c>
      <c r="K17" s="32">
        <f>K18+K23+K24</f>
        <v>133784.79999999999</v>
      </c>
      <c r="L17" s="26">
        <f t="shared" si="4"/>
        <v>0.66684344844086441</v>
      </c>
      <c r="M17" s="26">
        <f t="shared" si="5"/>
        <v>0.71247359207903493</v>
      </c>
    </row>
    <row r="18" spans="1:13" ht="36" customHeight="1">
      <c r="A18" s="20" t="s">
        <v>41</v>
      </c>
      <c r="B18" s="39" t="s">
        <v>42</v>
      </c>
      <c r="C18" s="27">
        <f>C19+C20+C21+C22</f>
        <v>200780.6</v>
      </c>
      <c r="D18" s="27">
        <f>D19+D20+D21+D22</f>
        <v>188101.1</v>
      </c>
      <c r="E18" s="27">
        <f>E19+E20+E21+E22</f>
        <v>169458.00000000003</v>
      </c>
      <c r="F18" s="28">
        <f>E18/C18</f>
        <v>0.84399588406449644</v>
      </c>
      <c r="G18" s="31">
        <f t="shared" si="1"/>
        <v>0.90088787359563571</v>
      </c>
      <c r="H18" s="27">
        <f>H19+H20+H21+H22</f>
        <v>133231.69999999998</v>
      </c>
      <c r="I18" s="30">
        <f t="shared" si="2"/>
        <v>0.66356859178625816</v>
      </c>
      <c r="J18" s="30">
        <f t="shared" si="3"/>
        <v>0.70829835657526707</v>
      </c>
      <c r="K18" s="27">
        <f>K19+K20+K21+K22</f>
        <v>133784.79999999999</v>
      </c>
      <c r="L18" s="30">
        <f t="shared" si="4"/>
        <v>0.66632334000396443</v>
      </c>
      <c r="M18" s="30">
        <f t="shared" si="5"/>
        <v>0.71123879658332667</v>
      </c>
    </row>
    <row r="19" spans="1:13" ht="26.25" customHeight="1">
      <c r="A19" s="20" t="s">
        <v>46</v>
      </c>
      <c r="B19" s="39" t="s">
        <v>43</v>
      </c>
      <c r="C19" s="27">
        <v>75655.7</v>
      </c>
      <c r="D19" s="27">
        <v>77656.899999999994</v>
      </c>
      <c r="E19" s="27">
        <v>75638.600000000006</v>
      </c>
      <c r="F19" s="28">
        <f>E19/C19</f>
        <v>0.99977397605203588</v>
      </c>
      <c r="G19" s="31">
        <f t="shared" si="1"/>
        <v>0.97401003645522821</v>
      </c>
      <c r="H19" s="27">
        <v>50672.4</v>
      </c>
      <c r="I19" s="30">
        <f t="shared" si="2"/>
        <v>0.66977636846926281</v>
      </c>
      <c r="J19" s="30">
        <f t="shared" si="3"/>
        <v>0.65251638940004053</v>
      </c>
      <c r="K19" s="27">
        <v>50672.4</v>
      </c>
      <c r="L19" s="30">
        <f t="shared" si="4"/>
        <v>0.66977636846926281</v>
      </c>
      <c r="M19" s="30">
        <f t="shared" si="5"/>
        <v>0.65251638940004053</v>
      </c>
    </row>
    <row r="20" spans="1:13" ht="36.75" customHeight="1">
      <c r="A20" s="20" t="s">
        <v>47</v>
      </c>
      <c r="B20" s="39" t="s">
        <v>44</v>
      </c>
      <c r="C20" s="27">
        <v>44777.599999999999</v>
      </c>
      <c r="D20" s="27">
        <f>31577.8-1074.7</f>
        <v>30503.1</v>
      </c>
      <c r="E20" s="27">
        <v>10830.5</v>
      </c>
      <c r="F20" s="28">
        <f>E20/C20</f>
        <v>0.24187316872722076</v>
      </c>
      <c r="G20" s="31">
        <f t="shared" si="1"/>
        <v>0.35506227235920285</v>
      </c>
      <c r="H20" s="27">
        <v>300.3</v>
      </c>
      <c r="I20" s="30">
        <f t="shared" si="2"/>
        <v>6.7064782391195602E-3</v>
      </c>
      <c r="J20" s="30">
        <f t="shared" si="3"/>
        <v>9.8449010100612726E-3</v>
      </c>
      <c r="K20" s="27">
        <v>300.3</v>
      </c>
      <c r="L20" s="30">
        <f t="shared" si="4"/>
        <v>6.7064782391195602E-3</v>
      </c>
      <c r="M20" s="30">
        <f t="shared" si="5"/>
        <v>9.8449010100612726E-3</v>
      </c>
    </row>
    <row r="21" spans="1:13" ht="28.5" customHeight="1">
      <c r="A21" s="20" t="s">
        <v>48</v>
      </c>
      <c r="B21" s="39" t="s">
        <v>45</v>
      </c>
      <c r="C21" s="27">
        <v>54906.1</v>
      </c>
      <c r="D21" s="27">
        <f>54874.4-167.3</f>
        <v>54707.1</v>
      </c>
      <c r="E21" s="27">
        <v>58269.3</v>
      </c>
      <c r="F21" s="28">
        <f>E21/C21</f>
        <v>1.0612536676252731</v>
      </c>
      <c r="G21" s="31">
        <f t="shared" si="1"/>
        <v>1.0651140345585857</v>
      </c>
      <c r="H21" s="27">
        <v>58231.199999999997</v>
      </c>
      <c r="I21" s="30">
        <f t="shared" si="2"/>
        <v>1.0605597556555646</v>
      </c>
      <c r="J21" s="30">
        <f t="shared" si="3"/>
        <v>1.0644175984470023</v>
      </c>
      <c r="K21" s="27">
        <v>58784.3</v>
      </c>
      <c r="L21" s="30">
        <f t="shared" si="4"/>
        <v>1.0706333176095189</v>
      </c>
      <c r="M21" s="30">
        <f t="shared" si="5"/>
        <v>1.0745278035209325</v>
      </c>
    </row>
    <row r="22" spans="1:13" ht="19.5" customHeight="1">
      <c r="A22" s="20" t="s">
        <v>49</v>
      </c>
      <c r="B22" s="39" t="s">
        <v>0</v>
      </c>
      <c r="C22" s="27">
        <v>25441.200000000001</v>
      </c>
      <c r="D22" s="27">
        <v>25234</v>
      </c>
      <c r="E22" s="27">
        <v>24719.599999999999</v>
      </c>
      <c r="F22" s="28">
        <f>E22/C22</f>
        <v>0.97163655802399251</v>
      </c>
      <c r="G22" s="31">
        <f t="shared" si="1"/>
        <v>0.97961480542125701</v>
      </c>
      <c r="H22" s="27">
        <v>24027.8</v>
      </c>
      <c r="I22" s="30">
        <f t="shared" si="2"/>
        <v>0.94444444444444442</v>
      </c>
      <c r="J22" s="30">
        <f t="shared" si="3"/>
        <v>0.95219941348973602</v>
      </c>
      <c r="K22" s="27">
        <v>24027.8</v>
      </c>
      <c r="L22" s="30">
        <f t="shared" si="4"/>
        <v>0.94444444444444442</v>
      </c>
      <c r="M22" s="30">
        <f t="shared" si="5"/>
        <v>0.95219941348973602</v>
      </c>
    </row>
    <row r="23" spans="1:13" ht="51" customHeight="1">
      <c r="A23" s="22" t="s">
        <v>10</v>
      </c>
      <c r="B23" s="39" t="s">
        <v>1</v>
      </c>
      <c r="C23" s="27">
        <v>0</v>
      </c>
      <c r="D23" s="27">
        <v>0</v>
      </c>
      <c r="E23" s="27">
        <v>0</v>
      </c>
      <c r="F23" s="28">
        <v>0</v>
      </c>
      <c r="G23" s="31">
        <v>0</v>
      </c>
      <c r="H23" s="27">
        <v>0</v>
      </c>
      <c r="I23" s="30">
        <v>0</v>
      </c>
      <c r="J23" s="30">
        <v>0</v>
      </c>
      <c r="K23" s="27">
        <v>0</v>
      </c>
      <c r="L23" s="30">
        <v>0</v>
      </c>
      <c r="M23" s="30">
        <v>0</v>
      </c>
    </row>
    <row r="24" spans="1:13" ht="48.75" customHeight="1">
      <c r="A24" s="20" t="s">
        <v>2</v>
      </c>
      <c r="B24" s="39" t="s">
        <v>3</v>
      </c>
      <c r="C24" s="27">
        <v>-156.6</v>
      </c>
      <c r="D24" s="27">
        <v>-326</v>
      </c>
      <c r="E24" s="27">
        <v>0</v>
      </c>
      <c r="F24" s="28">
        <f t="shared" si="0"/>
        <v>0</v>
      </c>
      <c r="G24" s="31">
        <f t="shared" si="1"/>
        <v>0</v>
      </c>
      <c r="H24" s="27">
        <v>0</v>
      </c>
      <c r="I24" s="30">
        <f t="shared" si="2"/>
        <v>0</v>
      </c>
      <c r="J24" s="30">
        <f t="shared" si="3"/>
        <v>0</v>
      </c>
      <c r="K24" s="27">
        <v>0</v>
      </c>
      <c r="L24" s="30">
        <f t="shared" si="4"/>
        <v>0</v>
      </c>
      <c r="M24" s="30">
        <f t="shared" si="5"/>
        <v>0</v>
      </c>
    </row>
    <row r="25" spans="1:13" hidden="1">
      <c r="A25" s="15"/>
      <c r="B25" s="16"/>
      <c r="C25" s="34"/>
      <c r="D25" s="34"/>
      <c r="E25" s="34"/>
      <c r="F25" s="28" t="e">
        <f t="shared" si="0"/>
        <v>#DIV/0!</v>
      </c>
      <c r="G25" s="31" t="e">
        <f t="shared" si="1"/>
        <v>#DIV/0!</v>
      </c>
      <c r="H25" s="27"/>
      <c r="I25" s="30" t="e">
        <f t="shared" si="2"/>
        <v>#DIV/0!</v>
      </c>
      <c r="J25" s="30" t="e">
        <f t="shared" si="3"/>
        <v>#DIV/0!</v>
      </c>
      <c r="K25" s="27"/>
      <c r="L25" s="30" t="e">
        <f t="shared" si="4"/>
        <v>#DIV/0!</v>
      </c>
      <c r="M25" s="30" t="e">
        <f t="shared" si="5"/>
        <v>#DIV/0!</v>
      </c>
    </row>
    <row r="26" spans="1:13" hidden="1">
      <c r="A26" s="17"/>
      <c r="B26" s="18"/>
      <c r="C26" s="35"/>
      <c r="D26" s="35"/>
      <c r="E26" s="35"/>
      <c r="F26" s="28" t="e">
        <f t="shared" si="0"/>
        <v>#DIV/0!</v>
      </c>
      <c r="G26" s="31" t="e">
        <f t="shared" si="1"/>
        <v>#DIV/0!</v>
      </c>
      <c r="H26" s="27"/>
      <c r="I26" s="30" t="e">
        <f t="shared" si="2"/>
        <v>#DIV/0!</v>
      </c>
      <c r="J26" s="30" t="e">
        <f t="shared" si="3"/>
        <v>#DIV/0!</v>
      </c>
      <c r="K26" s="27"/>
      <c r="L26" s="30" t="e">
        <f t="shared" si="4"/>
        <v>#DIV/0!</v>
      </c>
      <c r="M26" s="30" t="e">
        <f t="shared" si="5"/>
        <v>#DIV/0!</v>
      </c>
    </row>
    <row r="27" spans="1:13" s="3" customFormat="1" ht="14.25">
      <c r="A27" s="41" t="s">
        <v>8</v>
      </c>
      <c r="B27" s="42"/>
      <c r="C27" s="36">
        <f>C4+C17</f>
        <v>248892.6</v>
      </c>
      <c r="D27" s="37">
        <f>D4+D17</f>
        <v>238634.5</v>
      </c>
      <c r="E27" s="37">
        <f>E4+E17</f>
        <v>242159.10000000003</v>
      </c>
      <c r="F27" s="24">
        <f t="shared" si="0"/>
        <v>0.97294616232061548</v>
      </c>
      <c r="G27" s="33">
        <f t="shared" si="1"/>
        <v>1.0147698677265862</v>
      </c>
      <c r="H27" s="37">
        <f>H4+H17</f>
        <v>186816.09999999998</v>
      </c>
      <c r="I27" s="26">
        <f t="shared" si="2"/>
        <v>0.75058920996445844</v>
      </c>
      <c r="J27" s="26">
        <f t="shared" si="3"/>
        <v>0.78285453276873196</v>
      </c>
      <c r="K27" s="37">
        <f>K4+K17</f>
        <v>188064</v>
      </c>
      <c r="L27" s="26">
        <f t="shared" si="4"/>
        <v>0.75560301913355399</v>
      </c>
      <c r="M27" s="26">
        <f t="shared" si="5"/>
        <v>0.7880838688454519</v>
      </c>
    </row>
  </sheetData>
  <mergeCells count="2">
    <mergeCell ref="A27:B27"/>
    <mergeCell ref="A1:M1"/>
  </mergeCells>
  <phoneticPr fontId="2" type="noConversion"/>
  <pageMargins left="0.39370078740157483" right="0" top="0.39370078740157483" bottom="0.39370078740157483" header="0" footer="0"/>
  <pageSetup paperSize="9" scale="68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822F230-5171-4B53-9F13-8490B41BAC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Admin</cp:lastModifiedBy>
  <cp:lastPrinted>2019-12-31T05:10:16Z</cp:lastPrinted>
  <dcterms:created xsi:type="dcterms:W3CDTF">2017-11-15T06:40:32Z</dcterms:created>
  <dcterms:modified xsi:type="dcterms:W3CDTF">2019-12-31T05:10:20Z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Settings\Пользователь РФО\Local Settings\Application Data\Кейсистемс\Свод-СМАРТ\ReportManager\SV_0503317G_20160101._.xlsx</vt:lpwstr>
  </property>
  <property fmtid="{D5CDD505-2E9C-101B-9397-08002B2CF9AE}" pid="3" name="Report Name">
    <vt:lpwstr>C__Documents and Settings_Пользователь РФО_Local Settings_Application Data_Кейсистемс_Свод-СМАРТ_ReportManager_SV_0503317G_20160101._.xlsx</vt:lpwstr>
  </property>
</Properties>
</file>